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Ingredients" sheetId="2" state="visible" r:id="rId2"/>
    <sheet name="Dis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$#,##0.00"/>
    <numFmt numFmtId="165" formatCode="0.000"/>
    <numFmt numFmtId="166" formatCode="0.0%"/>
    <numFmt numFmtId="167" formatCode="$#,##0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</font>
    <font>
      <name val="Arial"/>
      <color rgb="000000FF"/>
    </font>
    <font>
      <name val="Arial"/>
      <i val="1"/>
      <color rgb="00C05A11"/>
    </font>
  </fonts>
  <fills count="3">
    <fill>
      <patternFill/>
    </fill>
    <fill>
      <patternFill patternType="gray125"/>
    </fill>
    <fill>
      <patternFill patternType="solid">
        <fgColor rgb="00EDE7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5" fillId="0" borderId="0" pivotButton="0" quotePrefix="0" xfId="0"/>
    <xf numFmtId="167" fontId="0" fillId="0" borderId="0" pivotButton="0" quotePrefix="0" xfId="0"/>
    <xf numFmtId="164" fontId="0" fillId="0" borderId="0" pivotButton="0" quotePrefix="0" xfId="0"/>
    <xf numFmtId="10" fontId="0" fillId="0" borderId="0" pivotButton="0" quotePrefix="0" xfId="0"/>
    <xf numFmtId="0" fontId="2" fillId="2" borderId="0" pivotButton="0" quotePrefix="0" xfId="0"/>
    <xf numFmtId="0" fontId="2" fillId="0" borderId="0" pivotButton="0" quotePrefix="0" xfId="0"/>
    <xf numFmtId="166" fontId="0" fillId="0" borderId="0" pivotButton="0" quotePrefix="0" xfId="0"/>
    <xf numFmtId="0" fontId="3" fillId="0" borderId="0" pivotButton="0" quotePrefix="0" xfId="0"/>
    <xf numFmtId="164" fontId="4" fillId="0" borderId="0" pivotButton="0" quotePrefix="0" xfId="0"/>
    <xf numFmtId="9" fontId="4" fillId="0" borderId="0" pivotButton="0" quotePrefix="0" xfId="0"/>
    <xf numFmtId="165" fontId="4" fillId="0" borderId="0" pivotButton="0" quotePrefix="0" xfId="0"/>
    <xf numFmtId="164" fontId="3" fillId="0" borderId="0" pivotButton="0" quotePrefix="0" xfId="0"/>
    <xf numFmtId="0" fontId="4" fillId="0" borderId="0" pivotButton="0" quotePrefix="0" xfId="0"/>
    <xf numFmtId="167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selection activeCell="A1" sqref="A1"/>
    </sheetView>
  </sheetViews>
  <sheetFormatPr baseColWidth="8" defaultRowHeight="15"/>
  <cols>
    <col width="32" customWidth="1" min="1" max="1"/>
    <col width="12" customWidth="1" min="2" max="2"/>
    <col width="13" customWidth="1" min="3" max="3"/>
    <col width="11" customWidth="1" min="4" max="4"/>
    <col width="70" customWidth="1" min="5" max="5"/>
  </cols>
  <sheetData>
    <row r="1">
      <c r="A1" s="1" t="inlineStr">
        <is>
          <t>MENU PROFITABILITY TEARDOWN — SAMPLE</t>
        </is>
      </c>
    </row>
    <row r="2">
      <c r="A2" s="2" t="inlineStr">
        <is>
          <t>This is a worked example on a FICTIONAL 12-dish bistro menu. Every number is a live formula; change any blue cell on the Dishes or Ingredients tabs and this page updates.</t>
        </is>
      </c>
    </row>
    <row r="4">
      <c r="A4" t="inlineStr">
        <is>
          <t>Dishes analysed</t>
        </is>
      </c>
      <c r="B4">
        <f>COUNTA(Dishes!A4:A15)</f>
        <v/>
      </c>
    </row>
    <row r="5">
      <c r="A5" t="inlineStr">
        <is>
          <t>Units sold (30 days)</t>
        </is>
      </c>
      <c r="B5">
        <f>Dishes!C17</f>
        <v/>
      </c>
    </row>
    <row r="6">
      <c r="A6" t="inlineStr">
        <is>
          <t>Total contribution margin (30 days)</t>
        </is>
      </c>
      <c r="B6" s="3">
        <f>Dishes!G17</f>
        <v/>
      </c>
    </row>
    <row r="7">
      <c r="A7" t="inlineStr">
        <is>
          <t>Weighted average CM per plate</t>
        </is>
      </c>
      <c r="B7" s="4">
        <f>Dishes!B20</f>
        <v/>
      </c>
    </row>
    <row r="8">
      <c r="A8" t="inlineStr">
        <is>
          <t>Popularity threshold (70% rule)</t>
        </is>
      </c>
      <c r="B8" s="5">
        <f>Dishes!B19</f>
        <v/>
      </c>
    </row>
    <row r="10">
      <c r="A10" s="6" t="inlineStr">
        <is>
          <t>Dish</t>
        </is>
      </c>
      <c r="B10" s="6" t="inlineStr">
        <is>
          <t>Class</t>
        </is>
      </c>
      <c r="C10" s="6" t="inlineStr">
        <is>
          <t>Food cost %</t>
        </is>
      </c>
      <c r="D10" s="6" t="inlineStr">
        <is>
          <t>CM $</t>
        </is>
      </c>
      <c r="E10" s="6" t="inlineStr">
        <is>
          <t>What to do</t>
        </is>
      </c>
    </row>
    <row r="11">
      <c r="A11">
        <f>Dishes!A4</f>
        <v/>
      </c>
      <c r="B11" s="7">
        <f>Dishes!I4</f>
        <v/>
      </c>
      <c r="C11" s="8">
        <f>Dishes!E4</f>
        <v/>
      </c>
      <c r="D11" s="4">
        <f>Dishes!F4</f>
        <v/>
      </c>
      <c r="E11">
        <f>IF(B11="Star","Protect: keep price, keep position, do not tinker.",IF(B11="Plowhorse","Reprice up or cut the plate cost — it sells, it earns little.",IF(B11="Puzzle","Promote: menu position, server recommendation, or a small price cut to lift volume.","Cut or rework — low volume and low margin.")))</f>
        <v/>
      </c>
    </row>
    <row r="12">
      <c r="A12">
        <f>Dishes!A5</f>
        <v/>
      </c>
      <c r="B12" s="7">
        <f>Dishes!I5</f>
        <v/>
      </c>
      <c r="C12" s="8">
        <f>Dishes!E5</f>
        <v/>
      </c>
      <c r="D12" s="4">
        <f>Dishes!F5</f>
        <v/>
      </c>
      <c r="E12">
        <f>IF(B12="Star","Protect: keep price, keep position, do not tinker.",IF(B12="Plowhorse","Reprice up or cut the plate cost — it sells, it earns little.",IF(B12="Puzzle","Promote: menu position, server recommendation, or a small price cut to lift volume.","Cut or rework — low volume and low margin.")))</f>
        <v/>
      </c>
    </row>
    <row r="13">
      <c r="A13">
        <f>Dishes!A6</f>
        <v/>
      </c>
      <c r="B13" s="7">
        <f>Dishes!I6</f>
        <v/>
      </c>
      <c r="C13" s="8">
        <f>Dishes!E6</f>
        <v/>
      </c>
      <c r="D13" s="4">
        <f>Dishes!F6</f>
        <v/>
      </c>
      <c r="E13">
        <f>IF(B13="Star","Protect: keep price, keep position, do not tinker.",IF(B13="Plowhorse","Reprice up or cut the plate cost — it sells, it earns little.",IF(B13="Puzzle","Promote: menu position, server recommendation, or a small price cut to lift volume.","Cut or rework — low volume and low margin.")))</f>
        <v/>
      </c>
    </row>
    <row r="14">
      <c r="A14">
        <f>Dishes!A7</f>
        <v/>
      </c>
      <c r="B14" s="7">
        <f>Dishes!I7</f>
        <v/>
      </c>
      <c r="C14" s="8">
        <f>Dishes!E7</f>
        <v/>
      </c>
      <c r="D14" s="4">
        <f>Dishes!F7</f>
        <v/>
      </c>
      <c r="E14">
        <f>IF(B14="Star","Protect: keep price, keep position, do not tinker.",IF(B14="Plowhorse","Reprice up or cut the plate cost — it sells, it earns little.",IF(B14="Puzzle","Promote: menu position, server recommendation, or a small price cut to lift volume.","Cut or rework — low volume and low margin.")))</f>
        <v/>
      </c>
    </row>
    <row r="15">
      <c r="A15">
        <f>Dishes!A8</f>
        <v/>
      </c>
      <c r="B15" s="7">
        <f>Dishes!I8</f>
        <v/>
      </c>
      <c r="C15" s="8">
        <f>Dishes!E8</f>
        <v/>
      </c>
      <c r="D15" s="4">
        <f>Dishes!F8</f>
        <v/>
      </c>
      <c r="E15">
        <f>IF(B15="Star","Protect: keep price, keep position, do not tinker.",IF(B15="Plowhorse","Reprice up or cut the plate cost — it sells, it earns little.",IF(B15="Puzzle","Promote: menu position, server recommendation, or a small price cut to lift volume.","Cut or rework — low volume and low margin.")))</f>
        <v/>
      </c>
    </row>
    <row r="16">
      <c r="A16">
        <f>Dishes!A9</f>
        <v/>
      </c>
      <c r="B16" s="7">
        <f>Dishes!I9</f>
        <v/>
      </c>
      <c r="C16" s="8">
        <f>Dishes!E9</f>
        <v/>
      </c>
      <c r="D16" s="4">
        <f>Dishes!F9</f>
        <v/>
      </c>
      <c r="E16">
        <f>IF(B16="Star","Protect: keep price, keep position, do not tinker.",IF(B16="Plowhorse","Reprice up or cut the plate cost — it sells, it earns little.",IF(B16="Puzzle","Promote: menu position, server recommendation, or a small price cut to lift volume.","Cut or rework — low volume and low margin.")))</f>
        <v/>
      </c>
    </row>
    <row r="17">
      <c r="A17">
        <f>Dishes!A10</f>
        <v/>
      </c>
      <c r="B17" s="7">
        <f>Dishes!I10</f>
        <v/>
      </c>
      <c r="C17" s="8">
        <f>Dishes!E10</f>
        <v/>
      </c>
      <c r="D17" s="4">
        <f>Dishes!F10</f>
        <v/>
      </c>
      <c r="E17">
        <f>IF(B17="Star","Protect: keep price, keep position, do not tinker.",IF(B17="Plowhorse","Reprice up or cut the plate cost — it sells, it earns little.",IF(B17="Puzzle","Promote: menu position, server recommendation, or a small price cut to lift volume.","Cut or rework — low volume and low margin.")))</f>
        <v/>
      </c>
    </row>
    <row r="18">
      <c r="A18">
        <f>Dishes!A11</f>
        <v/>
      </c>
      <c r="B18" s="7">
        <f>Dishes!I11</f>
        <v/>
      </c>
      <c r="C18" s="8">
        <f>Dishes!E11</f>
        <v/>
      </c>
      <c r="D18" s="4">
        <f>Dishes!F11</f>
        <v/>
      </c>
      <c r="E18">
        <f>IF(B18="Star","Protect: keep price, keep position, do not tinker.",IF(B18="Plowhorse","Reprice up or cut the plate cost — it sells, it earns little.",IF(B18="Puzzle","Promote: menu position, server recommendation, or a small price cut to lift volume.","Cut or rework — low volume and low margin.")))</f>
        <v/>
      </c>
    </row>
    <row r="19">
      <c r="A19">
        <f>Dishes!A12</f>
        <v/>
      </c>
      <c r="B19" s="7">
        <f>Dishes!I12</f>
        <v/>
      </c>
      <c r="C19" s="8">
        <f>Dishes!E12</f>
        <v/>
      </c>
      <c r="D19" s="4">
        <f>Dishes!F12</f>
        <v/>
      </c>
      <c r="E19">
        <f>IF(B19="Star","Protect: keep price, keep position, do not tinker.",IF(B19="Plowhorse","Reprice up or cut the plate cost — it sells, it earns little.",IF(B19="Puzzle","Promote: menu position, server recommendation, or a small price cut to lift volume.","Cut or rework — low volume and low margin.")))</f>
        <v/>
      </c>
    </row>
    <row r="20">
      <c r="A20">
        <f>Dishes!A13</f>
        <v/>
      </c>
      <c r="B20" s="7">
        <f>Dishes!I13</f>
        <v/>
      </c>
      <c r="C20" s="8">
        <f>Dishes!E13</f>
        <v/>
      </c>
      <c r="D20" s="4">
        <f>Dishes!F13</f>
        <v/>
      </c>
      <c r="E20">
        <f>IF(B20="Star","Protect: keep price, keep position, do not tinker.",IF(B20="Plowhorse","Reprice up or cut the plate cost — it sells, it earns little.",IF(B20="Puzzle","Promote: menu position, server recommendation, or a small price cut to lift volume.","Cut or rework — low volume and low margin.")))</f>
        <v/>
      </c>
    </row>
    <row r="21">
      <c r="A21">
        <f>Dishes!A14</f>
        <v/>
      </c>
      <c r="B21" s="7">
        <f>Dishes!I14</f>
        <v/>
      </c>
      <c r="C21" s="8">
        <f>Dishes!E14</f>
        <v/>
      </c>
      <c r="D21" s="4">
        <f>Dishes!F14</f>
        <v/>
      </c>
      <c r="E21">
        <f>IF(B21="Star","Protect: keep price, keep position, do not tinker.",IF(B21="Plowhorse","Reprice up or cut the plate cost — it sells, it earns little.",IF(B21="Puzzle","Promote: menu position, server recommendation, or a small price cut to lift volume.","Cut or rework — low volume and low margin.")))</f>
        <v/>
      </c>
    </row>
    <row r="22">
      <c r="A22">
        <f>Dishes!A15</f>
        <v/>
      </c>
      <c r="B22" s="7">
        <f>Dishes!I15</f>
        <v/>
      </c>
      <c r="C22" s="8">
        <f>Dishes!E15</f>
        <v/>
      </c>
      <c r="D22" s="4">
        <f>Dishes!F15</f>
        <v/>
      </c>
      <c r="E22">
        <f>IF(B22="Star","Protect: keep price, keep position, do not tinker.",IF(B22="Plowhorse","Reprice up or cut the plate cost — it sells, it earns little.",IF(B22="Puzzle","Promote: menu position, server recommendation, or a small price cut to lift volume.","Cut or rework — low volume and low margin.")))</f>
        <v/>
      </c>
    </row>
    <row r="24">
      <c r="A24" s="2" t="inlineStr">
        <is>
          <t>Reading this: a low food cost % is not the same as a profitable dish. Margherita here runs a 12% food cost and is still a Plowhorse; the lamb shank runs 34% and is a Puzzle worth promoting. Contribution margin in dollars, weighted by what actually sells, is the number that pays the rent.</t>
        </is>
      </c>
    </row>
    <row r="26">
      <c r="A26" s="2" t="inlineStr">
        <is>
          <t>Produced by Kite Labs — an AI-operated project. Analysis computed, workings shown. Estimates are marked in orange.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cols>
    <col width="28" customWidth="1" min="1" max="1"/>
    <col width="30" customWidth="1" min="2" max="2"/>
    <col width="26" customWidth="1" min="3" max="3"/>
    <col width="8" customWidth="1" min="4" max="4"/>
    <col width="22" customWidth="1" min="5" max="5"/>
    <col width="12" customWidth="1" min="6" max="6"/>
  </cols>
  <sheetData>
    <row r="1">
      <c r="A1" s="1" t="inlineStr">
        <is>
          <t>INGREDIENT LINES — FICTIONAL SAMPLE MENU (worked example, not a real restaurant)</t>
        </is>
      </c>
    </row>
    <row r="3">
      <c r="A3" s="6" t="inlineStr">
        <is>
          <t>Dish</t>
        </is>
      </c>
      <c r="B3" s="6" t="inlineStr">
        <is>
          <t>Ingredient</t>
        </is>
      </c>
      <c r="C3" s="6" t="inlineStr">
        <is>
          <t>Purchase price (per kg or unit)</t>
        </is>
      </c>
      <c r="D3" s="6" t="inlineStr">
        <is>
          <t>Yield</t>
        </is>
      </c>
      <c r="E3" s="6" t="inlineStr">
        <is>
          <t>Qty used (kg or units)</t>
        </is>
      </c>
      <c r="F3" s="6" t="inlineStr">
        <is>
          <t>Line cost</t>
        </is>
      </c>
    </row>
    <row r="4">
      <c r="A4" s="9" t="inlineStr">
        <is>
          <t>Grilled salmon, greens</t>
        </is>
      </c>
      <c r="B4" s="9" t="inlineStr">
        <is>
          <t>Salmon side</t>
        </is>
      </c>
      <c r="C4" s="10" t="n">
        <v>22</v>
      </c>
      <c r="D4" s="11" t="n">
        <v>0.62</v>
      </c>
      <c r="E4" s="12" t="n">
        <v>0.18</v>
      </c>
      <c r="F4" s="13">
        <f>C4*E4/D4</f>
        <v/>
      </c>
    </row>
    <row r="5">
      <c r="A5" s="9" t="inlineStr">
        <is>
          <t>Grilled salmon, greens</t>
        </is>
      </c>
      <c r="B5" s="9" t="inlineStr">
        <is>
          <t>Greens &amp; butter</t>
        </is>
      </c>
      <c r="C5" s="10" t="n">
        <v>6.5</v>
      </c>
      <c r="D5" s="11" t="n">
        <v>0.9</v>
      </c>
      <c r="E5" s="12" t="n">
        <v>0.12</v>
      </c>
      <c r="F5" s="13">
        <f>C5*E5/D5</f>
        <v/>
      </c>
    </row>
    <row r="6">
      <c r="A6" s="9" t="inlineStr">
        <is>
          <t>Grilled salmon, greens</t>
        </is>
      </c>
      <c r="B6" s="9" t="inlineStr">
        <is>
          <t>Lemon &amp; herbs</t>
        </is>
      </c>
      <c r="C6" s="10" t="n">
        <v>4</v>
      </c>
      <c r="D6" s="11" t="n">
        <v>0.8</v>
      </c>
      <c r="E6" s="12" t="n">
        <v>0.03</v>
      </c>
      <c r="F6" s="13">
        <f>C6*E6/D6</f>
        <v/>
      </c>
    </row>
    <row r="7">
      <c r="A7" s="9" t="inlineStr">
        <is>
          <t>Beef burger &amp; fries</t>
        </is>
      </c>
      <c r="B7" s="9" t="inlineStr">
        <is>
          <t>Beef mince</t>
        </is>
      </c>
      <c r="C7" s="10" t="n">
        <v>11</v>
      </c>
      <c r="D7" s="11" t="n">
        <v>0.92</v>
      </c>
      <c r="E7" s="12" t="n">
        <v>0.18</v>
      </c>
      <c r="F7" s="13">
        <f>C7*E7/D7</f>
        <v/>
      </c>
    </row>
    <row r="8">
      <c r="A8" s="9" t="inlineStr">
        <is>
          <t>Beef burger &amp; fries</t>
        </is>
      </c>
      <c r="B8" s="9" t="inlineStr">
        <is>
          <t>Bun</t>
        </is>
      </c>
      <c r="C8" s="10" t="n">
        <v>0.55</v>
      </c>
      <c r="D8" s="11" t="n">
        <v>1</v>
      </c>
      <c r="E8" s="12" t="n">
        <v>1</v>
      </c>
      <c r="F8" s="13">
        <f>C8*E8/D8</f>
        <v/>
      </c>
    </row>
    <row r="9">
      <c r="A9" s="9" t="inlineStr">
        <is>
          <t>Beef burger &amp; fries</t>
        </is>
      </c>
      <c r="B9" s="9" t="inlineStr">
        <is>
          <t>Cheese, lettuce, sauce</t>
        </is>
      </c>
      <c r="C9" s="10" t="n">
        <v>9</v>
      </c>
      <c r="D9" s="11" t="n">
        <v>0.95</v>
      </c>
      <c r="E9" s="12" t="n">
        <v>0.06</v>
      </c>
      <c r="F9" s="13">
        <f>C9*E9/D9</f>
        <v/>
      </c>
    </row>
    <row r="10">
      <c r="A10" s="9" t="inlineStr">
        <is>
          <t>Beef burger &amp; fries</t>
        </is>
      </c>
      <c r="B10" s="9" t="inlineStr">
        <is>
          <t>Fries (potato)</t>
        </is>
      </c>
      <c r="C10" s="10" t="n">
        <v>1.4</v>
      </c>
      <c r="D10" s="11" t="n">
        <v>0.75</v>
      </c>
      <c r="E10" s="12" t="n">
        <v>0.22</v>
      </c>
      <c r="F10" s="13">
        <f>C10*E10/D10</f>
        <v/>
      </c>
    </row>
    <row r="11">
      <c r="A11" s="9" t="inlineStr">
        <is>
          <t>Chicken Caesar salad</t>
        </is>
      </c>
      <c r="B11" s="9" t="inlineStr">
        <is>
          <t>Chicken breast</t>
        </is>
      </c>
      <c r="C11" s="10" t="n">
        <v>9.5</v>
      </c>
      <c r="D11" s="11" t="n">
        <v>0.85</v>
      </c>
      <c r="E11" s="12" t="n">
        <v>0.15</v>
      </c>
      <c r="F11" s="13">
        <f>C11*E11/D11</f>
        <v/>
      </c>
    </row>
    <row r="12">
      <c r="A12" s="9" t="inlineStr">
        <is>
          <t>Chicken Caesar salad</t>
        </is>
      </c>
      <c r="B12" s="9" t="inlineStr">
        <is>
          <t>Romaine &amp; parmesan</t>
        </is>
      </c>
      <c r="C12" s="10" t="n">
        <v>7</v>
      </c>
      <c r="D12" s="11" t="n">
        <v>0.8</v>
      </c>
      <c r="E12" s="12" t="n">
        <v>0.14</v>
      </c>
      <c r="F12" s="13">
        <f>C12*E12/D12</f>
        <v/>
      </c>
    </row>
    <row r="13">
      <c r="A13" s="9" t="inlineStr">
        <is>
          <t>Chicken Caesar salad</t>
        </is>
      </c>
      <c r="B13" s="9" t="inlineStr">
        <is>
          <t>Dressing &amp; croutons</t>
        </is>
      </c>
      <c r="C13" s="10" t="n">
        <v>5</v>
      </c>
      <c r="D13" s="11" t="n">
        <v>1</v>
      </c>
      <c r="E13" s="12" t="n">
        <v>0.07000000000000001</v>
      </c>
      <c r="F13" s="13">
        <f>C13*E13/D13</f>
        <v/>
      </c>
    </row>
    <row r="14">
      <c r="A14" s="9" t="inlineStr">
        <is>
          <t>Mushroom risotto (v)</t>
        </is>
      </c>
      <c r="B14" s="9" t="inlineStr">
        <is>
          <t>Arborio rice</t>
        </is>
      </c>
      <c r="C14" s="10" t="n">
        <v>3.2</v>
      </c>
      <c r="D14" s="11" t="n">
        <v>1</v>
      </c>
      <c r="E14" s="12" t="n">
        <v>0.09</v>
      </c>
      <c r="F14" s="13">
        <f>C14*E14/D14</f>
        <v/>
      </c>
    </row>
    <row r="15">
      <c r="A15" s="9" t="inlineStr">
        <is>
          <t>Mushroom risotto (v)</t>
        </is>
      </c>
      <c r="B15" s="9" t="inlineStr">
        <is>
          <t>Mushrooms</t>
        </is>
      </c>
      <c r="C15" s="10" t="n">
        <v>9</v>
      </c>
      <c r="D15" s="11" t="n">
        <v>0.85</v>
      </c>
      <c r="E15" s="12" t="n">
        <v>0.12</v>
      </c>
      <c r="F15" s="13">
        <f>C15*E15/D15</f>
        <v/>
      </c>
    </row>
    <row r="16">
      <c r="A16" s="9" t="inlineStr">
        <is>
          <t>Mushroom risotto (v)</t>
        </is>
      </c>
      <c r="B16" s="9" t="inlineStr">
        <is>
          <t>Stock, parmesan, butter</t>
        </is>
      </c>
      <c r="C16" s="10" t="n">
        <v>8</v>
      </c>
      <c r="D16" s="11" t="n">
        <v>1</v>
      </c>
      <c r="E16" s="12" t="n">
        <v>0.08</v>
      </c>
      <c r="F16" s="13">
        <f>C16*E16/D16</f>
        <v/>
      </c>
    </row>
    <row r="17">
      <c r="A17" s="9" t="inlineStr">
        <is>
          <t>Lamb shank, mash</t>
        </is>
      </c>
      <c r="B17" s="9" t="inlineStr">
        <is>
          <t>Lamb shank</t>
        </is>
      </c>
      <c r="C17" s="10" t="n">
        <v>14.5</v>
      </c>
      <c r="D17" s="11" t="n">
        <v>0.7</v>
      </c>
      <c r="E17" s="12" t="n">
        <v>0.38</v>
      </c>
      <c r="F17" s="13">
        <f>C17*E17/D17</f>
        <v/>
      </c>
    </row>
    <row r="18">
      <c r="A18" s="9" t="inlineStr">
        <is>
          <t>Lamb shank, mash</t>
        </is>
      </c>
      <c r="B18" s="9" t="inlineStr">
        <is>
          <t>Potato mash</t>
        </is>
      </c>
      <c r="C18" s="10" t="n">
        <v>1.4</v>
      </c>
      <c r="D18" s="11" t="n">
        <v>0.8</v>
      </c>
      <c r="E18" s="12" t="n">
        <v>0.22</v>
      </c>
      <c r="F18" s="13">
        <f>C18*E18/D18</f>
        <v/>
      </c>
    </row>
    <row r="19">
      <c r="A19" s="9" t="inlineStr">
        <is>
          <t>Lamb shank, mash</t>
        </is>
      </c>
      <c r="B19" s="9" t="inlineStr">
        <is>
          <t>Jus &amp; veg</t>
        </is>
      </c>
      <c r="C19" s="10" t="n">
        <v>6</v>
      </c>
      <c r="D19" s="11" t="n">
        <v>0.9</v>
      </c>
      <c r="E19" s="12" t="n">
        <v>0.1</v>
      </c>
      <c r="F19" s="13">
        <f>C19*E19/D19</f>
        <v/>
      </c>
    </row>
    <row r="20">
      <c r="A20" s="9" t="inlineStr">
        <is>
          <t>Margherita pizza</t>
        </is>
      </c>
      <c r="B20" s="9" t="inlineStr">
        <is>
          <t>Dough (flour etc.)</t>
        </is>
      </c>
      <c r="C20" s="10" t="n">
        <v>1.1</v>
      </c>
      <c r="D20" s="11" t="n">
        <v>1</v>
      </c>
      <c r="E20" s="12" t="n">
        <v>0.26</v>
      </c>
      <c r="F20" s="13">
        <f>C20*E20/D20</f>
        <v/>
      </c>
    </row>
    <row r="21">
      <c r="A21" s="9" t="inlineStr">
        <is>
          <t>Margherita pizza</t>
        </is>
      </c>
      <c r="B21" s="9" t="inlineStr">
        <is>
          <t>Tomato sauce</t>
        </is>
      </c>
      <c r="C21" s="10" t="n">
        <v>2.6</v>
      </c>
      <c r="D21" s="11" t="n">
        <v>1</v>
      </c>
      <c r="E21" s="12" t="n">
        <v>0.09</v>
      </c>
      <c r="F21" s="13">
        <f>C21*E21/D21</f>
        <v/>
      </c>
    </row>
    <row r="22">
      <c r="A22" s="9" t="inlineStr">
        <is>
          <t>Margherita pizza</t>
        </is>
      </c>
      <c r="B22" s="9" t="inlineStr">
        <is>
          <t>Mozzarella</t>
        </is>
      </c>
      <c r="C22" s="10" t="n">
        <v>10.5</v>
      </c>
      <c r="D22" s="11" t="n">
        <v>1</v>
      </c>
      <c r="E22" s="12" t="n">
        <v>0.11</v>
      </c>
      <c r="F22" s="13">
        <f>C22*E22/D22</f>
        <v/>
      </c>
    </row>
    <row r="23">
      <c r="A23" s="9" t="inlineStr">
        <is>
          <t>Fish &amp; chips</t>
        </is>
      </c>
      <c r="B23" s="9" t="inlineStr">
        <is>
          <t>Cod fillet</t>
        </is>
      </c>
      <c r="C23" s="10" t="n">
        <v>18</v>
      </c>
      <c r="D23" s="11" t="n">
        <v>0.88</v>
      </c>
      <c r="E23" s="12" t="n">
        <v>0.17</v>
      </c>
      <c r="F23" s="13">
        <f>C23*E23/D23</f>
        <v/>
      </c>
    </row>
    <row r="24">
      <c r="A24" s="9" t="inlineStr">
        <is>
          <t>Fish &amp; chips</t>
        </is>
      </c>
      <c r="B24" s="9" t="inlineStr">
        <is>
          <t>Batter</t>
        </is>
      </c>
      <c r="C24" s="10" t="n">
        <v>1.2</v>
      </c>
      <c r="D24" s="11" t="n">
        <v>1</v>
      </c>
      <c r="E24" s="12" t="n">
        <v>0.06</v>
      </c>
      <c r="F24" s="13">
        <f>C24*E24/D24</f>
        <v/>
      </c>
    </row>
    <row r="25">
      <c r="A25" s="9" t="inlineStr">
        <is>
          <t>Fish &amp; chips</t>
        </is>
      </c>
      <c r="B25" s="9" t="inlineStr">
        <is>
          <t>Fries (potato)</t>
        </is>
      </c>
      <c r="C25" s="10" t="n">
        <v>1.4</v>
      </c>
      <c r="D25" s="11" t="n">
        <v>0.75</v>
      </c>
      <c r="E25" s="12" t="n">
        <v>0.24</v>
      </c>
      <c r="F25" s="13">
        <f>C25*E25/D25</f>
        <v/>
      </c>
    </row>
    <row r="26">
      <c r="A26" s="9" t="inlineStr">
        <is>
          <t>Fish &amp; chips</t>
        </is>
      </c>
      <c r="B26" s="9" t="inlineStr">
        <is>
          <t>Peas &amp; tartare</t>
        </is>
      </c>
      <c r="C26" s="10" t="n">
        <v>4.5</v>
      </c>
      <c r="D26" s="11" t="n">
        <v>1</v>
      </c>
      <c r="E26" s="12" t="n">
        <v>0.08</v>
      </c>
      <c r="F26" s="13">
        <f>C26*E26/D26</f>
        <v/>
      </c>
    </row>
    <row r="27">
      <c r="A27" s="9" t="inlineStr">
        <is>
          <t>Steak frites (250g)</t>
        </is>
      </c>
      <c r="B27" s="9" t="inlineStr">
        <is>
          <t>Sirloin</t>
        </is>
      </c>
      <c r="C27" s="10" t="n">
        <v>29</v>
      </c>
      <c r="D27" s="11" t="n">
        <v>0.9</v>
      </c>
      <c r="E27" s="12" t="n">
        <v>0.25</v>
      </c>
      <c r="F27" s="13">
        <f>C27*E27/D27</f>
        <v/>
      </c>
    </row>
    <row r="28">
      <c r="A28" s="9" t="inlineStr">
        <is>
          <t>Steak frites (250g)</t>
        </is>
      </c>
      <c r="B28" s="9" t="inlineStr">
        <is>
          <t>Fries (potato)</t>
        </is>
      </c>
      <c r="C28" s="10" t="n">
        <v>1.4</v>
      </c>
      <c r="D28" s="11" t="n">
        <v>0.75</v>
      </c>
      <c r="E28" s="12" t="n">
        <v>0.22</v>
      </c>
      <c r="F28" s="13">
        <f>C28*E28/D28</f>
        <v/>
      </c>
    </row>
    <row r="29">
      <c r="A29" s="9" t="inlineStr">
        <is>
          <t>Steak frites (250g)</t>
        </is>
      </c>
      <c r="B29" s="9" t="inlineStr">
        <is>
          <t>Béarnaise &amp; greens</t>
        </is>
      </c>
      <c r="C29" s="10" t="n">
        <v>7</v>
      </c>
      <c r="D29" s="11" t="n">
        <v>0.95</v>
      </c>
      <c r="E29" s="12" t="n">
        <v>0.07000000000000001</v>
      </c>
      <c r="F29" s="13">
        <f>C29*E29/D29</f>
        <v/>
      </c>
    </row>
    <row r="30">
      <c r="A30" s="9" t="inlineStr">
        <is>
          <t>Soup of the day &amp; bread</t>
        </is>
      </c>
      <c r="B30" s="9" t="inlineStr">
        <is>
          <t>Vegetables &amp; stock</t>
        </is>
      </c>
      <c r="C30" s="10" t="n">
        <v>3</v>
      </c>
      <c r="D30" s="11" t="n">
        <v>0.8</v>
      </c>
      <c r="E30" s="12" t="n">
        <v>0.3</v>
      </c>
      <c r="F30" s="13">
        <f>C30*E30/D30</f>
        <v/>
      </c>
    </row>
    <row r="31">
      <c r="A31" s="9" t="inlineStr">
        <is>
          <t>Soup of the day &amp; bread</t>
        </is>
      </c>
      <c r="B31" s="9" t="inlineStr">
        <is>
          <t>Bread &amp; butter</t>
        </is>
      </c>
      <c r="C31" s="10" t="n">
        <v>3.2</v>
      </c>
      <c r="D31" s="11" t="n">
        <v>1</v>
      </c>
      <c r="E31" s="12" t="n">
        <v>0.09</v>
      </c>
      <c r="F31" s="13">
        <f>C31*E31/D31</f>
        <v/>
      </c>
    </row>
    <row r="32">
      <c r="A32" s="9" t="inlineStr">
        <is>
          <t>Pasta arrabbiata (v)</t>
        </is>
      </c>
      <c r="B32" s="9" t="inlineStr">
        <is>
          <t>Pasta</t>
        </is>
      </c>
      <c r="C32" s="10" t="n">
        <v>1.8</v>
      </c>
      <c r="D32" s="11" t="n">
        <v>1</v>
      </c>
      <c r="E32" s="12" t="n">
        <v>0.12</v>
      </c>
      <c r="F32" s="13">
        <f>C32*E32/D32</f>
        <v/>
      </c>
    </row>
    <row r="33">
      <c r="A33" s="9" t="inlineStr">
        <is>
          <t>Pasta arrabbiata (v)</t>
        </is>
      </c>
      <c r="B33" s="9" t="inlineStr">
        <is>
          <t>Tomato, chilli, garlic</t>
        </is>
      </c>
      <c r="C33" s="10" t="n">
        <v>3.4</v>
      </c>
      <c r="D33" s="11" t="n">
        <v>0.9</v>
      </c>
      <c r="E33" s="12" t="n">
        <v>0.15</v>
      </c>
      <c r="F33" s="13">
        <f>C33*E33/D33</f>
        <v/>
      </c>
    </row>
    <row r="34">
      <c r="A34" s="9" t="inlineStr">
        <is>
          <t>Pasta arrabbiata (v)</t>
        </is>
      </c>
      <c r="B34" s="9" t="inlineStr">
        <is>
          <t>Oil &amp; parmesan</t>
        </is>
      </c>
      <c r="C34" s="10" t="n">
        <v>9</v>
      </c>
      <c r="D34" s="11" t="n">
        <v>1</v>
      </c>
      <c r="E34" s="12" t="n">
        <v>0.03</v>
      </c>
      <c r="F34" s="13">
        <f>C34*E34/D34</f>
        <v/>
      </c>
    </row>
    <row r="35">
      <c r="A35" s="9" t="inlineStr">
        <is>
          <t>Chocolate tart</t>
        </is>
      </c>
      <c r="B35" s="9" t="inlineStr">
        <is>
          <t>Tart (chocolate, cream, pastry)</t>
        </is>
      </c>
      <c r="C35" s="10" t="n">
        <v>12</v>
      </c>
      <c r="D35" s="11" t="n">
        <v>1</v>
      </c>
      <c r="E35" s="12" t="n">
        <v>0.11</v>
      </c>
      <c r="F35" s="13">
        <f>C35*E35/D35</f>
        <v/>
      </c>
    </row>
    <row r="36">
      <c r="A36" s="9" t="inlineStr">
        <is>
          <t>Chocolate tart</t>
        </is>
      </c>
      <c r="B36" s="9" t="inlineStr">
        <is>
          <t>Cream &amp; berries</t>
        </is>
      </c>
      <c r="C36" s="10" t="n">
        <v>8</v>
      </c>
      <c r="D36" s="11" t="n">
        <v>0.85</v>
      </c>
      <c r="E36" s="12" t="n">
        <v>0.05</v>
      </c>
      <c r="F36" s="13">
        <f>C36*E36/D36</f>
        <v/>
      </c>
    </row>
    <row r="37">
      <c r="A37" s="9" t="inlineStr">
        <is>
          <t>Kids' chicken bites</t>
        </is>
      </c>
      <c r="B37" s="9" t="inlineStr">
        <is>
          <t>Chicken</t>
        </is>
      </c>
      <c r="C37" s="10" t="n">
        <v>9.5</v>
      </c>
      <c r="D37" s="11" t="n">
        <v>0.85</v>
      </c>
      <c r="E37" s="12" t="n">
        <v>0.1</v>
      </c>
      <c r="F37" s="13">
        <f>C37*E37/D37</f>
        <v/>
      </c>
    </row>
    <row r="38">
      <c r="A38" s="9" t="inlineStr">
        <is>
          <t>Kids' chicken bites</t>
        </is>
      </c>
      <c r="B38" s="9" t="inlineStr">
        <is>
          <t>Fries (potato)</t>
        </is>
      </c>
      <c r="C38" s="10" t="n">
        <v>1.4</v>
      </c>
      <c r="D38" s="11" t="n">
        <v>0.75</v>
      </c>
      <c r="E38" s="12" t="n">
        <v>0.15</v>
      </c>
      <c r="F38" s="13">
        <f>C38*E38/D38</f>
        <v/>
      </c>
    </row>
    <row r="39">
      <c r="A39" s="9" t="inlineStr">
        <is>
          <t>Kids' chicken bites</t>
        </is>
      </c>
      <c r="B39" s="9" t="inlineStr">
        <is>
          <t>Crumb &amp; ketchup</t>
        </is>
      </c>
      <c r="C39" s="10" t="n">
        <v>3</v>
      </c>
      <c r="D39" s="11" t="n">
        <v>1</v>
      </c>
      <c r="E39" s="12" t="n">
        <v>0.04</v>
      </c>
      <c r="F39" s="13">
        <f>C39*E39/D39</f>
        <v/>
      </c>
    </row>
    <row r="41">
      <c r="A41" s="2" t="inlineStr">
        <is>
          <t>Blue = your inputs. Line cost = purchase price × quantity ÷ yield: you pay for the whole item, you serve only the yield.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0" customWidth="1" min="3" max="3"/>
    <col width="20" customWidth="1" min="4" max="4"/>
    <col width="13" customWidth="1" min="5" max="5"/>
    <col width="22" customWidth="1" min="6" max="6"/>
    <col width="14" customWidth="1" min="7" max="7"/>
    <col width="13" customWidth="1" min="8" max="8"/>
    <col width="16" customWidth="1" min="9" max="9"/>
  </cols>
  <sheetData>
    <row r="1">
      <c r="A1" s="1" t="inlineStr">
        <is>
          <t>MENU ENGINEERING — FICTIONAL SAMPLE MENU (worked example)</t>
        </is>
      </c>
    </row>
    <row r="3">
      <c r="A3" s="6" t="inlineStr">
        <is>
          <t>Dish</t>
        </is>
      </c>
      <c r="B3" s="6" t="inlineStr">
        <is>
          <t>Menu price</t>
        </is>
      </c>
      <c r="C3" s="6" t="inlineStr">
        <is>
          <t>Units sold (30 days)</t>
        </is>
      </c>
      <c r="D3" s="6" t="inlineStr">
        <is>
          <t>Plate cost (at yield)</t>
        </is>
      </c>
      <c r="E3" s="6" t="inlineStr">
        <is>
          <t>Food cost %</t>
        </is>
      </c>
      <c r="F3" s="6" t="inlineStr">
        <is>
          <t>Contribution margin $</t>
        </is>
      </c>
      <c r="G3" s="6" t="inlineStr">
        <is>
          <t>Total CM $</t>
        </is>
      </c>
      <c r="H3" s="6" t="inlineStr">
        <is>
          <t>Sales mix %</t>
        </is>
      </c>
      <c r="I3" s="6" t="inlineStr">
        <is>
          <t>Classification</t>
        </is>
      </c>
    </row>
    <row r="4">
      <c r="A4" s="9" t="inlineStr">
        <is>
          <t>Grilled salmon, greens</t>
        </is>
      </c>
      <c r="B4" s="10" t="n">
        <v>28</v>
      </c>
      <c r="C4" s="14" t="n">
        <v>190</v>
      </c>
      <c r="D4" s="4">
        <f>SUMIF(Ingredients!$A$4:$A$39,A4,Ingredients!$F$4:$F$39)</f>
        <v/>
      </c>
      <c r="E4" s="8">
        <f>IF(B4&gt;0,D4/B4,0)</f>
        <v/>
      </c>
      <c r="F4" s="4">
        <f>B4-D4</f>
        <v/>
      </c>
      <c r="G4" s="3">
        <f>F4*C4</f>
        <v/>
      </c>
      <c r="H4" s="8">
        <f>IF($C$17&gt;0,C4/$C$17,0)</f>
        <v/>
      </c>
      <c r="I4" s="7">
        <f>IF(AND(H4&gt;=$B$19,F4&gt;=$B$20),"Star",IF(AND(H4&gt;=$B$19,F4&lt;$B$20),"Plowhorse",IF(AND(H4&lt;$B$19,F4&gt;=$B$20),"Puzzle","Dog")))</f>
        <v/>
      </c>
    </row>
    <row r="5">
      <c r="A5" s="9" t="inlineStr">
        <is>
          <t>Beef burger &amp; fries</t>
        </is>
      </c>
      <c r="B5" s="10" t="n">
        <v>17.5</v>
      </c>
      <c r="C5" s="14" t="n">
        <v>410</v>
      </c>
      <c r="D5" s="4">
        <f>SUMIF(Ingredients!$A$4:$A$39,A5,Ingredients!$F$4:$F$39)</f>
        <v/>
      </c>
      <c r="E5" s="8">
        <f>IF(B5&gt;0,D5/B5,0)</f>
        <v/>
      </c>
      <c r="F5" s="4">
        <f>B5-D5</f>
        <v/>
      </c>
      <c r="G5" s="3">
        <f>F5*C5</f>
        <v/>
      </c>
      <c r="H5" s="8">
        <f>IF($C$17&gt;0,C5/$C$17,0)</f>
        <v/>
      </c>
      <c r="I5" s="7">
        <f>IF(AND(H5&gt;=$B$19,F5&gt;=$B$20),"Star",IF(AND(H5&gt;=$B$19,F5&lt;$B$20),"Plowhorse",IF(AND(H5&lt;$B$19,F5&gt;=$B$20),"Puzzle","Dog")))</f>
        <v/>
      </c>
    </row>
    <row r="6">
      <c r="A6" s="9" t="inlineStr">
        <is>
          <t>Chicken Caesar salad</t>
        </is>
      </c>
      <c r="B6" s="10" t="n">
        <v>16</v>
      </c>
      <c r="C6" s="14" t="n">
        <v>260</v>
      </c>
      <c r="D6" s="4">
        <f>SUMIF(Ingredients!$A$4:$A$39,A6,Ingredients!$F$4:$F$39)</f>
        <v/>
      </c>
      <c r="E6" s="8">
        <f>IF(B6&gt;0,D6/B6,0)</f>
        <v/>
      </c>
      <c r="F6" s="4">
        <f>B6-D6</f>
        <v/>
      </c>
      <c r="G6" s="3">
        <f>F6*C6</f>
        <v/>
      </c>
      <c r="H6" s="8">
        <f>IF($C$17&gt;0,C6/$C$17,0)</f>
        <v/>
      </c>
      <c r="I6" s="7">
        <f>IF(AND(H6&gt;=$B$19,F6&gt;=$B$20),"Star",IF(AND(H6&gt;=$B$19,F6&lt;$B$20),"Plowhorse",IF(AND(H6&lt;$B$19,F6&gt;=$B$20),"Puzzle","Dog")))</f>
        <v/>
      </c>
    </row>
    <row r="7">
      <c r="A7" s="9" t="inlineStr">
        <is>
          <t>Mushroom risotto (v)</t>
        </is>
      </c>
      <c r="B7" s="10" t="n">
        <v>18</v>
      </c>
      <c r="C7" s="14" t="n">
        <v>120</v>
      </c>
      <c r="D7" s="4">
        <f>SUMIF(Ingredients!$A$4:$A$39,A7,Ingredients!$F$4:$F$39)</f>
        <v/>
      </c>
      <c r="E7" s="8">
        <f>IF(B7&gt;0,D7/B7,0)</f>
        <v/>
      </c>
      <c r="F7" s="4">
        <f>B7-D7</f>
        <v/>
      </c>
      <c r="G7" s="3">
        <f>F7*C7</f>
        <v/>
      </c>
      <c r="H7" s="8">
        <f>IF($C$17&gt;0,C7/$C$17,0)</f>
        <v/>
      </c>
      <c r="I7" s="7">
        <f>IF(AND(H7&gt;=$B$19,F7&gt;=$B$20),"Star",IF(AND(H7&gt;=$B$19,F7&lt;$B$20),"Plowhorse",IF(AND(H7&lt;$B$19,F7&gt;=$B$20),"Puzzle","Dog")))</f>
        <v/>
      </c>
    </row>
    <row r="8">
      <c r="A8" s="9" t="inlineStr">
        <is>
          <t>Lamb shank, mash</t>
        </is>
      </c>
      <c r="B8" s="10" t="n">
        <v>26</v>
      </c>
      <c r="C8" s="14" t="n">
        <v>95</v>
      </c>
      <c r="D8" s="4">
        <f>SUMIF(Ingredients!$A$4:$A$39,A8,Ingredients!$F$4:$F$39)</f>
        <v/>
      </c>
      <c r="E8" s="8">
        <f>IF(B8&gt;0,D8/B8,0)</f>
        <v/>
      </c>
      <c r="F8" s="4">
        <f>B8-D8</f>
        <v/>
      </c>
      <c r="G8" s="3">
        <f>F8*C8</f>
        <v/>
      </c>
      <c r="H8" s="8">
        <f>IF($C$17&gt;0,C8/$C$17,0)</f>
        <v/>
      </c>
      <c r="I8" s="7">
        <f>IF(AND(H8&gt;=$B$19,F8&gt;=$B$20),"Star",IF(AND(H8&gt;=$B$19,F8&lt;$B$20),"Plowhorse",IF(AND(H8&lt;$B$19,F8&gt;=$B$20),"Puzzle","Dog")))</f>
        <v/>
      </c>
    </row>
    <row r="9">
      <c r="A9" s="9" t="inlineStr">
        <is>
          <t>Margherita pizza</t>
        </is>
      </c>
      <c r="B9" s="10" t="n">
        <v>14</v>
      </c>
      <c r="C9" s="14" t="n">
        <v>330</v>
      </c>
      <c r="D9" s="4">
        <f>SUMIF(Ingredients!$A$4:$A$39,A9,Ingredients!$F$4:$F$39)</f>
        <v/>
      </c>
      <c r="E9" s="8">
        <f>IF(B9&gt;0,D9/B9,0)</f>
        <v/>
      </c>
      <c r="F9" s="4">
        <f>B9-D9</f>
        <v/>
      </c>
      <c r="G9" s="3">
        <f>F9*C9</f>
        <v/>
      </c>
      <c r="H9" s="8">
        <f>IF($C$17&gt;0,C9/$C$17,0)</f>
        <v/>
      </c>
      <c r="I9" s="7">
        <f>IF(AND(H9&gt;=$B$19,F9&gt;=$B$20),"Star",IF(AND(H9&gt;=$B$19,F9&lt;$B$20),"Plowhorse",IF(AND(H9&lt;$B$19,F9&gt;=$B$20),"Puzzle","Dog")))</f>
        <v/>
      </c>
    </row>
    <row r="10">
      <c r="A10" s="9" t="inlineStr">
        <is>
          <t>Fish &amp; chips</t>
        </is>
      </c>
      <c r="B10" s="10" t="n">
        <v>19</v>
      </c>
      <c r="C10" s="14" t="n">
        <v>280</v>
      </c>
      <c r="D10" s="4">
        <f>SUMIF(Ingredients!$A$4:$A$39,A10,Ingredients!$F$4:$F$39)</f>
        <v/>
      </c>
      <c r="E10" s="8">
        <f>IF(B10&gt;0,D10/B10,0)</f>
        <v/>
      </c>
      <c r="F10" s="4">
        <f>B10-D10</f>
        <v/>
      </c>
      <c r="G10" s="3">
        <f>F10*C10</f>
        <v/>
      </c>
      <c r="H10" s="8">
        <f>IF($C$17&gt;0,C10/$C$17,0)</f>
        <v/>
      </c>
      <c r="I10" s="7">
        <f>IF(AND(H10&gt;=$B$19,F10&gt;=$B$20),"Star",IF(AND(H10&gt;=$B$19,F10&lt;$B$20),"Plowhorse",IF(AND(H10&lt;$B$19,F10&gt;=$B$20),"Puzzle","Dog")))</f>
        <v/>
      </c>
    </row>
    <row r="11">
      <c r="A11" s="9" t="inlineStr">
        <is>
          <t>Steak frites (250g)</t>
        </is>
      </c>
      <c r="B11" s="10" t="n">
        <v>34</v>
      </c>
      <c r="C11" s="14" t="n">
        <v>140</v>
      </c>
      <c r="D11" s="4">
        <f>SUMIF(Ingredients!$A$4:$A$39,A11,Ingredients!$F$4:$F$39)</f>
        <v/>
      </c>
      <c r="E11" s="8">
        <f>IF(B11&gt;0,D11/B11,0)</f>
        <v/>
      </c>
      <c r="F11" s="4">
        <f>B11-D11</f>
        <v/>
      </c>
      <c r="G11" s="3">
        <f>F11*C11</f>
        <v/>
      </c>
      <c r="H11" s="8">
        <f>IF($C$17&gt;0,C11/$C$17,0)</f>
        <v/>
      </c>
      <c r="I11" s="7">
        <f>IF(AND(H11&gt;=$B$19,F11&gt;=$B$20),"Star",IF(AND(H11&gt;=$B$19,F11&lt;$B$20),"Plowhorse",IF(AND(H11&lt;$B$19,F11&gt;=$B$20),"Puzzle","Dog")))</f>
        <v/>
      </c>
    </row>
    <row r="12">
      <c r="A12" s="9" t="inlineStr">
        <is>
          <t>Soup of the day &amp; bread</t>
        </is>
      </c>
      <c r="B12" s="10" t="n">
        <v>9.5</v>
      </c>
      <c r="C12" s="14" t="n">
        <v>150</v>
      </c>
      <c r="D12" s="4">
        <f>SUMIF(Ingredients!$A$4:$A$39,A12,Ingredients!$F$4:$F$39)</f>
        <v/>
      </c>
      <c r="E12" s="8">
        <f>IF(B12&gt;0,D12/B12,0)</f>
        <v/>
      </c>
      <c r="F12" s="4">
        <f>B12-D12</f>
        <v/>
      </c>
      <c r="G12" s="3">
        <f>F12*C12</f>
        <v/>
      </c>
      <c r="H12" s="8">
        <f>IF($C$17&gt;0,C12/$C$17,0)</f>
        <v/>
      </c>
      <c r="I12" s="7">
        <f>IF(AND(H12&gt;=$B$19,F12&gt;=$B$20),"Star",IF(AND(H12&gt;=$B$19,F12&lt;$B$20),"Plowhorse",IF(AND(H12&lt;$B$19,F12&gt;=$B$20),"Puzzle","Dog")))</f>
        <v/>
      </c>
    </row>
    <row r="13">
      <c r="A13" s="9" t="inlineStr">
        <is>
          <t>Pasta arrabbiata (v)</t>
        </is>
      </c>
      <c r="B13" s="10" t="n">
        <v>15</v>
      </c>
      <c r="C13" s="14" t="n">
        <v>210</v>
      </c>
      <c r="D13" s="4">
        <f>SUMIF(Ingredients!$A$4:$A$39,A13,Ingredients!$F$4:$F$39)</f>
        <v/>
      </c>
      <c r="E13" s="8">
        <f>IF(B13&gt;0,D13/B13,0)</f>
        <v/>
      </c>
      <c r="F13" s="4">
        <f>B13-D13</f>
        <v/>
      </c>
      <c r="G13" s="3">
        <f>F13*C13</f>
        <v/>
      </c>
      <c r="H13" s="8">
        <f>IF($C$17&gt;0,C13/$C$17,0)</f>
        <v/>
      </c>
      <c r="I13" s="7">
        <f>IF(AND(H13&gt;=$B$19,F13&gt;=$B$20),"Star",IF(AND(H13&gt;=$B$19,F13&lt;$B$20),"Plowhorse",IF(AND(H13&lt;$B$19,F13&gt;=$B$20),"Puzzle","Dog")))</f>
        <v/>
      </c>
    </row>
    <row r="14">
      <c r="A14" s="9" t="inlineStr">
        <is>
          <t>Chocolate tart</t>
        </is>
      </c>
      <c r="B14" s="10" t="n">
        <v>9</v>
      </c>
      <c r="C14" s="14" t="n">
        <v>175</v>
      </c>
      <c r="D14" s="4">
        <f>SUMIF(Ingredients!$A$4:$A$39,A14,Ingredients!$F$4:$F$39)</f>
        <v/>
      </c>
      <c r="E14" s="8">
        <f>IF(B14&gt;0,D14/B14,0)</f>
        <v/>
      </c>
      <c r="F14" s="4">
        <f>B14-D14</f>
        <v/>
      </c>
      <c r="G14" s="3">
        <f>F14*C14</f>
        <v/>
      </c>
      <c r="H14" s="8">
        <f>IF($C$17&gt;0,C14/$C$17,0)</f>
        <v/>
      </c>
      <c r="I14" s="7">
        <f>IF(AND(H14&gt;=$B$19,F14&gt;=$B$20),"Star",IF(AND(H14&gt;=$B$19,F14&lt;$B$20),"Plowhorse",IF(AND(H14&lt;$B$19,F14&gt;=$B$20),"Puzzle","Dog")))</f>
        <v/>
      </c>
    </row>
    <row r="15">
      <c r="A15" s="9" t="inlineStr">
        <is>
          <t>Kids' chicken bites</t>
        </is>
      </c>
      <c r="B15" s="10" t="n">
        <v>8.5</v>
      </c>
      <c r="C15" s="14" t="n">
        <v>160</v>
      </c>
      <c r="D15" s="4">
        <f>SUMIF(Ingredients!$A$4:$A$39,A15,Ingredients!$F$4:$F$39)</f>
        <v/>
      </c>
      <c r="E15" s="8">
        <f>IF(B15&gt;0,D15/B15,0)</f>
        <v/>
      </c>
      <c r="F15" s="4">
        <f>B15-D15</f>
        <v/>
      </c>
      <c r="G15" s="3">
        <f>F15*C15</f>
        <v/>
      </c>
      <c r="H15" s="8">
        <f>IF($C$17&gt;0,C15/$C$17,0)</f>
        <v/>
      </c>
      <c r="I15" s="7">
        <f>IF(AND(H15&gt;=$B$19,F15&gt;=$B$20),"Star",IF(AND(H15&gt;=$B$19,F15&lt;$B$20),"Plowhorse",IF(AND(H15&lt;$B$19,F15&gt;=$B$20),"Puzzle","Dog")))</f>
        <v/>
      </c>
    </row>
    <row r="17">
      <c r="A17" s="7" t="inlineStr">
        <is>
          <t>TOTAL</t>
        </is>
      </c>
      <c r="C17" s="7">
        <f>SUM(C4:C15)</f>
        <v/>
      </c>
      <c r="G17" s="15">
        <f>SUM(G4:G15)</f>
        <v/>
      </c>
    </row>
    <row r="19">
      <c r="A19" s="9" t="inlineStr">
        <is>
          <t>Popularity threshold (Kasavana–Smith 70% rule = 70% × 1/number of dishes)</t>
        </is>
      </c>
      <c r="B19" s="5">
        <f>0.7*(1/COUNTA(A4:A15))</f>
        <v/>
      </c>
    </row>
    <row r="20">
      <c r="A20" s="9" t="inlineStr">
        <is>
          <t>Weighted average contribution margin (total CM ÷ total units)</t>
        </is>
      </c>
      <c r="B20" s="4">
        <f>G17/C17</f>
        <v/>
      </c>
    </row>
    <row r="22">
      <c r="A22" s="2" t="inlineStr">
        <is>
          <t>Ingredient cost only — labour, packaging and waste are not in these figures. Yield percentages here are illustrative; in a real teardown they come from your invoices and a weigh-test.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2026-09-11T20:16:47Z</dcterms:created>
  <dcterms:modified xsi:type="dcterms:W3CDTF">2026-09-11T20:16:47Z</dcterms:modified>
</cp:coreProperties>
</file>